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fbcd43267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onograma" sheetId="1" r:id="R1f88ea4c91f642c9"/>
    <x:sheet xmlns:r="http://schemas.openxmlformats.org/officeDocument/2006/relationships" name="Historial" sheetId="2" r:id="Re4d6b8d91bc844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0"/>
    <x:numFmt numFmtId="202" formatCode="0.0"/>
    <x:numFmt numFmtId="203" formatCode="dd/mm"/>
    <x:numFmt numFmtId="204" formatCode=";;;"/>
  </x:numFmts>
  <x:fonts count="4">
    <x:font>
      <x:sz val="11"/>
      <x:name val="Carlito"/>
    </x:font>
    <x:font>
      <x:sz val="11"/>
      <x:color rgb="FF183C34"/>
      <x:name val="Arial"/>
    </x:font>
    <x:font>
      <x:b/>
      <x:sz val="16"/>
      <x:color rgb="FF183C3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83C3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3" fontId="1" fillId="3" borderId="0" xfId="0" applyNumberFormat="1" applyFont="1" applyFill="1" applyBorder="1" applyAlignment="1">
      <x:alignment vertical="center"/>
    </x:xf>
    <x:xf numFmtId="203" fontId="3" fillId="3" borderId="0" xfId="0" applyNumberFormat="1" applyFont="1" applyFill="1" applyBorder="1" applyAlignment="1">
      <x:alignment vertical="center"/>
    </x:xf>
    <x:xf numFmtId="203" fontId="3" fillId="3" borderId="0" xfId="0" applyNumberFormat="1" applyFont="1" applyFill="1" applyBorder="1" applyAlignment="1">
      <x:alignment vertical="center" wrapText="1"/>
    </x:xf>
    <x:xf numFmtId="203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ill>
        <x:patternFill patternType="solid">
          <x:bgColor rgb="FFFFF0C2"/>
        </x:patternFill>
      </x:fill>
    </x:dxf>
    <x:dxf>
      <x:fill>
        <x:patternFill patternType="solid">
          <x:bgColor rgb="FF183C3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3ecc8b9464d90" /><Relationship Type="http://schemas.openxmlformats.org/officeDocument/2006/relationships/theme" Target="/xl/theme/theme1.xml" Id="R16dac8a5c363429a" /><Relationship Type="http://schemas.openxmlformats.org/officeDocument/2006/relationships/sharedStrings" Target="/xl/sharedStrings.xml" Id="Rf9d66f4c21c548cd" /><Relationship Type="http://schemas.openxmlformats.org/officeDocument/2006/relationships/worksheet" Target="/xl/worksheets/sheet1.xml" Id="R1f88ea4c91f642c9" /><Relationship Type="http://schemas.openxmlformats.org/officeDocument/2006/relationships/worksheet" Target="/xl/worksheets/sheet2.xml" Id="Re4d6b8d91bc844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34"/>
  </x:sheetPr>
  <x:sheetViews>
    <x:sheetView showGridLines="0" workbookViewId="0"/>
  </x:sheetViews>
  <x:sheetFormatPr defaultRowHeight="15"/>
  <x:cols>
    <x:col min="3" max="3" width="13" hidden="0" customWidth="1"/>
    <x:col min="4" max="4" width="13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9" hidden="0" customWidth="1"/>
    <x:col min="11" max="11" width="34" hidden="0" customWidth="1"/>
    <x:col min="12" max="12" width="8" hidden="0" customWidth="1"/>
    <x:col min="13" max="13" width="8" hidden="0" customWidth="1"/>
    <x:col min="14" max="14" width="8" hidden="0" customWidth="1"/>
    <x:col min="15" max="15" width="8" hidden="0" customWidth="1"/>
    <x:col min="16" max="16" width="8" hidden="0" customWidth="1"/>
    <x:col min="17" max="17" width="8" hidden="0" customWidth="1"/>
    <x:col min="18" max="18" width="8" hidden="0" customWidth="1"/>
    <x:col min="19" max="19" width="8" hidden="0" customWidth="1"/>
    <x:col min="20" max="20" width="8" hidden="0" customWidth="1"/>
    <x:col min="21" max="21" width="8" hidden="0" customWidth="1"/>
    <x:col min="22" max="22" width="8" hidden="0" customWidth="1"/>
    <x:col min="23" max="23" width="8" hidden="0" customWidth="1"/>
    <x:col min="24" max="24" width="8" hidden="0" customWidth="1"/>
    <x:col min="25" max="25" width="8" hidden="0" customWidth="1"/>
    <x:col min="26" max="26" width="8" hidden="0" customWidth="1"/>
    <x:col min="27" max="27" width="8" hidden="0" customWidth="1"/>
    <x:col min="28" max="28" width="8" hidden="0" customWidth="1"/>
    <x:col min="29" max="29" width="8" hidden="0" customWidth="1"/>
    <x:col min="30" max="30" width="8" hidden="0" customWidth="1"/>
    <x:col min="1" max="1" width="18" hidden="0" customWidth="1"/>
    <x:col min="2" max="2" width="5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>
      <x:c r="A2" s="3" t="str">
        <x:v>Cronograma de la guía de IA en Uso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</x:row>
    <x:row r="3">
      <x:c r="A3" s="2" t="str">
        <x:v>Una persona · tareas en orden · jornadas completas por tarea · corte inicial del 02/11/2026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32" customHeight="1">
      <x:c r="A4" s="20" t="str">
        <x:v>Responsable</x:v>
      </x:c>
      <x:c r="B4" s="20" t="str"/>
      <x:c r="C4" s="20" t="str">
        <x:v>Horas/día</x:v>
      </x:c>
      <x:c r="D4" s="20" t="str"/>
      <x:c r="E4" s="20" t="str">
        <x:v>Fecha inicial</x:v>
      </x:c>
      <x:c r="F4" s="20" t="str"/>
      <x:c r="G4" s="20" t="str">
        <x:v>Semana</x:v>
      </x:c>
      <x:c r="H4" s="20" t="str"/>
      <x:c r="I4" s="20" t="str">
        <x:v>Calendario revisado</x:v>
      </x:c>
      <x:c r="J4" s="20" t="str"/>
      <x:c r="K4" s="20" t="str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</x:row>
    <x:row r="5" ht="28" customHeight="1">
      <x:c r="A5" s="4"/>
      <x:c r="B5" s="2"/>
      <x:c r="C5" s="4"/>
      <x:c r="D5" s="2"/>
      <x:c r="E5" s="5"/>
      <x:c r="F5" s="2"/>
      <x:c r="G5" s="6" t="n">
        <x:v>1</x:v>
      </x:c>
      <x:c r="H5" s="2"/>
      <x:c r="I5" s="4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</x:row>
    <x:row r="7">
      <x:c r="A7" s="2" t="str">
        <x:v>Amarillo: datos editables. Semana 1: sábado y domingo excluidos; confirma o cambia el calendario.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</x:row>
    <x:row r="8">
      <x:c r="A8" s="2" t="str">
        <x:v>Confirma calendario y ausencias en I5. No ordenes filas con el filtro: el orden reserva la capacidad.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</x:row>
    <x:row r="10" ht="42" customHeight="1">
      <x:c r="A10" s="15" t="str">
        <x:v>ID</x:v>
      </x:c>
      <x:c r="B10" s="15" t="str">
        <x:v>Tarea</x:v>
      </x:c>
      <x:c r="C10" s="15" t="str">
        <x:v>Esfuerzo (h)</x:v>
      </x:c>
      <x:c r="D10" s="15" t="str">
        <x:v>Días</x:v>
      </x:c>
      <x:c r="E10" s="15" t="str">
        <x:v>Predecesora</x:v>
      </x:c>
      <x:c r="F10" s="15" t="str">
        <x:v>Fin previo</x:v>
      </x:c>
      <x:c r="G10" s="15" t="str">
        <x:v>Persona libre</x:v>
      </x:c>
      <x:c r="H10" s="15" t="str">
        <x:v>Inicio</x:v>
      </x:c>
      <x:c r="I10" s="15" t="str">
        <x:v>Fin</x:v>
      </x:c>
      <x:c r="J10" s="15" t="str">
        <x:v>Estado</x:v>
      </x:c>
      <x:c r="K10" s="15" t="str">
        <x:v>Dato necesario</x:v>
      </x:c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</x:row>
    <x:row r="11" ht="42" customHeight="1">
      <x:c r="A11" s="20" t="str">
        <x:v>T1</x:v>
      </x:c>
      <x:c r="B11" s="20" t="str">
        <x:v>Reunir datos reales y sus fuentes</x:v>
      </x:c>
      <x:c r="C11" s="8"/>
      <x:c r="D11" s="9" t="str">
        <x:f>IF(AND(ISNUMBER(C11),C11&gt;0,ISNUMBER($C$5),$C$5&gt;0,$C$5&lt;=24),ROUNDUP(C11/$C$5,0),"")</x:f>
      </x:c>
      <x:c r="E11" s="4" t="str"/>
      <x:c r="F11" s="7" t="str">
        <x:f>""</x:f>
      </x:c>
      <x:c r="G11" s="7" t="str">
        <x:f>""</x:f>
      </x:c>
      <x:c r="H11" s="7" t="str">
        <x:f>IF(K11&lt;&gt;"Listo para calcular","",WORKDAY.INTL(MAX($E$5-1,F11,G11),1,$G$5,$A$24:$A$43))</x:f>
      </x:c>
      <x:c r="I11" s="7" t="str">
        <x:f>IF(ISNUMBER(H11),WORKDAY.INTL(H11,D11-1,$G$5,$A$24:$A$43),"")</x:f>
      </x:c>
      <x:c r="J11" s="4" t="str">
        <x:v>Por planificar</x:v>
      </x:c>
      <x:c r="K11" s="2" t="str">
        <x:f>IF(COUNTIFS($A$11:$A$15,A11)&lt;&gt;1,"ID duplicado",IF(NOT(E11=""),"Revisar predecesora anterior",IF($A$5="","Falta responsable",IF(NOT(ISNUMBER($C$5)),"Faltan horas/día",IF(OR($C$5&lt;=0,$C$5&gt;24),"Revisar horas/día",IF(NOT(ISNUMBER($E$5)),"Falta fecha inicial",IF(OR($E$5&lt;1,$E$5&lt;&gt;INT($E$5)),"Revisar fecha inicial",IF(NOT(ISNUMBER($G$5)),"Revisar semana",IF(OR($G$5&lt;&gt;INT($G$5),NOT(OR(AND($G$5&gt;=1,$G$5&lt;=7),AND($G$5&gt;=11,$G$5&lt;=17)))),"Revisar semana",IF(COUNTA($A$24:$A$43)&lt;&gt;COUNT($A$24:$A$43),"Revisar fechas de ausencias",IF($I$5&lt;&gt;"Sí","Falta confirmar calendario",IF(NOT(ISNUMBER(C11)),"Falta esfuerzo",IF(C11&lt;=0,"Esfuerzo debe ser positivo",IF(NOT(TRUE),"Predecesora sin fechas","Listo para calcular"))))))))))))))</x:f>
        <x:v>Falta responsable</x:v>
      </x:c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</x:row>
    <x:row r="12" ht="42" customHeight="1">
      <x:c r="A12" s="20" t="str">
        <x:v>T2</x:v>
      </x:c>
      <x:c r="B12" s="20" t="str">
        <x:v>Contrastar ChatGPT y funciones de Excel</x:v>
      </x:c>
      <x:c r="C12" s="8"/>
      <x:c r="D12" s="9" t="str">
        <x:f>IF(AND(ISNUMBER(C12),C12&gt;0,ISNUMBER($C$5),$C$5&gt;0,$C$5&lt;=24),ROUNDUP(C12/$C$5,0),"")</x:f>
      </x:c>
      <x:c r="E12" s="4" t="str"/>
      <x:c r="F12" s="7" t="str">
        <x:f>IF(E12="","",IF(COUNTIFS($A$11:A11,E12)&lt;&gt;1,"",IF(ISNUMBER(INDEX($I$11:I11,MATCH(E12,$A$11:A11,0))),INDEX($I$11:I11,MATCH(E12,$A$11:A11,0)),"")))</x:f>
      </x:c>
      <x:c r="G12" s="7" t="str">
        <x:f>IF(ISNUMBER(I11),I11,"")</x:f>
      </x:c>
      <x:c r="H12" s="7" t="str">
        <x:f>IF(K12&lt;&gt;"Listo para calcular","",WORKDAY.INTL(MAX($E$5-1,F12,G12),1,$G$5,$A$24:$A$43))</x:f>
      </x:c>
      <x:c r="I12" s="7" t="str">
        <x:f>IF(ISNUMBER(H12),WORKDAY.INTL(H12,D12-1,$G$5,$A$24:$A$43),"")</x:f>
      </x:c>
      <x:c r="J12" s="4" t="str">
        <x:v>Por planificar</x:v>
      </x:c>
      <x:c r="K12" s="2" t="str">
        <x:f>IF(COUNTIFS($A$11:$A$15,A12)&lt;&gt;1,"ID duplicado",IF(NOT(OR(E12="",COUNTIFS($A$11:A11,E12)=1)),"Revisar predecesora anterior",IF($A$5="","Falta responsable",IF(NOT(ISNUMBER($C$5)),"Faltan horas/día",IF(OR($C$5&lt;=0,$C$5&gt;24),"Revisar horas/día",IF(NOT(ISNUMBER($E$5)),"Falta fecha inicial",IF(OR($E$5&lt;1,$E$5&lt;&gt;INT($E$5)),"Revisar fecha inicial",IF(NOT(ISNUMBER($G$5)),"Revisar semana",IF(OR($G$5&lt;&gt;INT($G$5),NOT(OR(AND($G$5&gt;=1,$G$5&lt;=7),AND($G$5&gt;=11,$G$5&lt;=17)))),"Revisar semana",IF(COUNTA($A$24:$A$43)&lt;&gt;COUNT($A$24:$A$43),"Revisar fechas de ausencias",IF($I$5&lt;&gt;"Sí","Falta confirmar calendario",IF(NOT(ISNUMBER(C12)),"Falta esfuerzo",IF(C12&lt;=0,"Esfuerzo debe ser positivo",IF(NOT(IF(E12="",TRUE,ISNUMBER(INDEX($I$11:I11,MATCH(E12,$A$11:A11,0))))),"Predecesora sin fechas",IF(NOT(ISNUMBER(I11)),"Fila anterior sin fechas","Listo para calcular")))))))))))))))</x:f>
        <x:v>Falta responsable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</x:row>
    <x:row r="13" ht="42" customHeight="1">
      <x:c r="A13" s="20" t="str">
        <x:v>T3</x:v>
      </x:c>
      <x:c r="B13" s="20" t="str">
        <x:v>Construir y comprobar el Excel editable</x:v>
      </x:c>
      <x:c r="C13" s="8"/>
      <x:c r="D13" s="9" t="str">
        <x:f>IF(AND(ISNUMBER(C13),C13&gt;0,ISNUMBER($C$5),$C$5&gt;0,$C$5&lt;=24),ROUNDUP(C13/$C$5,0),"")</x:f>
      </x:c>
      <x:c r="E13" s="4" t="str">
        <x:v>T1</x:v>
      </x:c>
      <x:c r="F13" s="7" t="str">
        <x:f>IF(E13="","",IF(COUNTIFS($A$11:A12,E13)&lt;&gt;1,"",IF(ISNUMBER(INDEX($I$11:I12,MATCH(E13,$A$11:A12,0))),INDEX($I$11:I12,MATCH(E13,$A$11:A12,0)),"")))</x:f>
      </x:c>
      <x:c r="G13" s="7" t="str">
        <x:f>IF(ISNUMBER(I12),I12,"")</x:f>
      </x:c>
      <x:c r="H13" s="7" t="str">
        <x:f>IF(K13&lt;&gt;"Listo para calcular","",WORKDAY.INTL(MAX($E$5-1,F13,G13),1,$G$5,$A$24:$A$43))</x:f>
      </x:c>
      <x:c r="I13" s="7" t="str">
        <x:f>IF(ISNUMBER(H13),WORKDAY.INTL(H13,D13-1,$G$5,$A$24:$A$43),"")</x:f>
      </x:c>
      <x:c r="J13" s="4" t="str">
        <x:v>Por planificar</x:v>
      </x:c>
      <x:c r="K13" s="2" t="str">
        <x:f>IF(COUNTIFS($A$11:$A$15,A13)&lt;&gt;1,"ID duplicado",IF(NOT(OR(E13="",COUNTIFS($A$11:A12,E13)=1)),"Revisar predecesora anterior",IF($A$5="","Falta responsable",IF(NOT(ISNUMBER($C$5)),"Faltan horas/día",IF(OR($C$5&lt;=0,$C$5&gt;24),"Revisar horas/día",IF(NOT(ISNUMBER($E$5)),"Falta fecha inicial",IF(OR($E$5&lt;1,$E$5&lt;&gt;INT($E$5)),"Revisar fecha inicial",IF(NOT(ISNUMBER($G$5)),"Revisar semana",IF(OR($G$5&lt;&gt;INT($G$5),NOT(OR(AND($G$5&gt;=1,$G$5&lt;=7),AND($G$5&gt;=11,$G$5&lt;=17)))),"Revisar semana",IF(COUNTA($A$24:$A$43)&lt;&gt;COUNT($A$24:$A$43),"Revisar fechas de ausencias",IF($I$5&lt;&gt;"Sí","Falta confirmar calendario",IF(NOT(ISNUMBER(C13)),"Falta esfuerzo",IF(C13&lt;=0,"Esfuerzo debe ser positivo",IF(NOT(IF(E13="",TRUE,ISNUMBER(INDEX($I$11:I12,MATCH(E13,$A$11:A12,0))))),"Predecesora sin fechas",IF(NOT(ISNUMBER(I12)),"Fila anterior sin fechas","Listo para calcular")))))))))))))))</x:f>
        <x:v>Falta responsable</x:v>
      </x:c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</x:row>
    <x:row r="14" ht="42" customHeight="1">
      <x:c r="A14" s="20" t="str">
        <x:v>T4</x:v>
      </x:c>
      <x:c r="B14" s="20" t="str">
        <x:v>Redactar e integrar la guía en local</x:v>
      </x:c>
      <x:c r="C14" s="8"/>
      <x:c r="D14" s="9" t="str">
        <x:f>IF(AND(ISNUMBER(C14),C14&gt;0,ISNUMBER($C$5),$C$5&gt;0,$C$5&lt;=24),ROUNDUP(C14/$C$5,0),"")</x:f>
      </x:c>
      <x:c r="E14" s="4" t="str">
        <x:v>T3</x:v>
      </x:c>
      <x:c r="F14" s="7" t="str">
        <x:f>IF(E14="","",IF(COUNTIFS($A$11:A13,E14)&lt;&gt;1,"",IF(ISNUMBER(INDEX($I$11:I13,MATCH(E14,$A$11:A13,0))),INDEX($I$11:I13,MATCH(E14,$A$11:A13,0)),"")))</x:f>
      </x:c>
      <x:c r="G14" s="7" t="str">
        <x:f>IF(ISNUMBER(I13),I13,"")</x:f>
      </x:c>
      <x:c r="H14" s="7" t="str">
        <x:f>IF(K14&lt;&gt;"Listo para calcular","",WORKDAY.INTL(MAX($E$5-1,F14,G14),1,$G$5,$A$24:$A$43))</x:f>
      </x:c>
      <x:c r="I14" s="7" t="str">
        <x:f>IF(ISNUMBER(H14),WORKDAY.INTL(H14,D14-1,$G$5,$A$24:$A$43),"")</x:f>
      </x:c>
      <x:c r="J14" s="4" t="str">
        <x:v>Por planificar</x:v>
      </x:c>
      <x:c r="K14" s="2" t="str">
        <x:f>IF(COUNTIFS($A$11:$A$15,A14)&lt;&gt;1,"ID duplicado",IF(NOT(OR(E14="",COUNTIFS($A$11:A13,E14)=1)),"Revisar predecesora anterior",IF($A$5="","Falta responsable",IF(NOT(ISNUMBER($C$5)),"Faltan horas/día",IF(OR($C$5&lt;=0,$C$5&gt;24),"Revisar horas/día",IF(NOT(ISNUMBER($E$5)),"Falta fecha inicial",IF(OR($E$5&lt;1,$E$5&lt;&gt;INT($E$5)),"Revisar fecha inicial",IF(NOT(ISNUMBER($G$5)),"Revisar semana",IF(OR($G$5&lt;&gt;INT($G$5),NOT(OR(AND($G$5&gt;=1,$G$5&lt;=7),AND($G$5&gt;=11,$G$5&lt;=17)))),"Revisar semana",IF(COUNTA($A$24:$A$43)&lt;&gt;COUNT($A$24:$A$43),"Revisar fechas de ausencias",IF($I$5&lt;&gt;"Sí","Falta confirmar calendario",IF(NOT(ISNUMBER(C14)),"Falta esfuerzo",IF(C14&lt;=0,"Esfuerzo debe ser positivo",IF(NOT(IF(E14="",TRUE,ISNUMBER(INDEX($I$11:I13,MATCH(E14,$A$11:A13,0))))),"Predecesora sin fechas",IF(NOT(ISNUMBER(I13)),"Fila anterior sin fechas","Listo para calcular")))))))))))))))</x:f>
        <x:v>Falta responsable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</x:row>
    <x:row r="15" ht="42" customHeight="1">
      <x:c r="A15" s="20" t="str">
        <x:v>T5</x:v>
      </x:c>
      <x:c r="B15" s="20" t="str">
        <x:v>Comprobar guía y descarga en móvil y escritorio</x:v>
      </x:c>
      <x:c r="C15" s="8"/>
      <x:c r="D15" s="9" t="str">
        <x:f>IF(AND(ISNUMBER(C15),C15&gt;0,ISNUMBER($C$5),$C$5&gt;0,$C$5&lt;=24),ROUNDUP(C15/$C$5,0),"")</x:f>
      </x:c>
      <x:c r="E15" s="4" t="str">
        <x:v>T4</x:v>
      </x:c>
      <x:c r="F15" s="7" t="str">
        <x:f>IF(E15="","",IF(COUNTIFS($A$11:A14,E15)&lt;&gt;1,"",IF(ISNUMBER(INDEX($I$11:I14,MATCH(E15,$A$11:A14,0))),INDEX($I$11:I14,MATCH(E15,$A$11:A14,0)),"")))</x:f>
      </x:c>
      <x:c r="G15" s="7" t="str">
        <x:f>IF(ISNUMBER(I14),I14,"")</x:f>
      </x:c>
      <x:c r="H15" s="7" t="str">
        <x:f>IF(K15&lt;&gt;"Listo para calcular","",WORKDAY.INTL(MAX($E$5-1,F15,G15),1,$G$5,$A$24:$A$43))</x:f>
      </x:c>
      <x:c r="I15" s="7" t="str">
        <x:f>IF(ISNUMBER(H15),WORKDAY.INTL(H15,D15-1,$G$5,$A$24:$A$43),"")</x:f>
      </x:c>
      <x:c r="J15" s="4" t="str">
        <x:v>Por planificar</x:v>
      </x:c>
      <x:c r="K15" s="2" t="str">
        <x:f>IF(COUNTIFS($A$11:$A$15,A15)&lt;&gt;1,"ID duplicado",IF(NOT(OR(E15="",COUNTIFS($A$11:A14,E15)=1)),"Revisar predecesora anterior",IF($A$5="","Falta responsable",IF(NOT(ISNUMBER($C$5)),"Faltan horas/día",IF(OR($C$5&lt;=0,$C$5&gt;24),"Revisar horas/día",IF(NOT(ISNUMBER($E$5)),"Falta fecha inicial",IF(OR($E$5&lt;1,$E$5&lt;&gt;INT($E$5)),"Revisar fecha inicial",IF(NOT(ISNUMBER($G$5)),"Revisar semana",IF(OR($G$5&lt;&gt;INT($G$5),NOT(OR(AND($G$5&gt;=1,$G$5&lt;=7),AND($G$5&gt;=11,$G$5&lt;=17)))),"Revisar semana",IF(COUNTA($A$24:$A$43)&lt;&gt;COUNT($A$24:$A$43),"Revisar fechas de ausencias",IF($I$5&lt;&gt;"Sí","Falta confirmar calendario",IF(NOT(ISNUMBER(C15)),"Falta esfuerzo",IF(C15&lt;=0,"Esfuerzo debe ser positivo",IF(NOT(IF(E15="",TRUE,ISNUMBER(INDEX($I$11:I14,MATCH(E15,$A$11:A14,0))))),"Predecesora sin fechas",IF(NOT(ISNUMBER(I14)),"Fila anterior sin fechas","Listo para calcular")))))))))))))))</x:f>
        <x:v>Falta responsable</x:v>
      </x:c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</x:row>
    <x:row r="17">
      <x:c r="A17" s="2" t="str">
        <x:v>Tareas y dependencias: propuesta de desglose del encargo real; estimaciones y reparto por acordar.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</x:row>
    <x:row r="18">
      <x:c r="A18" s="2" t="str">
        <x:v>Cada tarea ocupa jornadas completas. El sobrante del último día no pasa a la siguiente tarea.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</x:row>
    <x:row r="19">
      <x:c r="A19" s="2" t="str">
        <x:v>Una predecesora debe estar en una fila anterior. Cambiarla no libera la capacidad de la misma persona.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</x:row>
    <x:row r="20">
      <x:c r="A20" s="2" t="str">
        <x:v>Para cambiar el orden, mueve las entradas y rehace las fórmulas; no uses Ordenar. Capacidad constante.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</x:row>
    <x:row r="22">
      <x:c r="A22" s="2" t="str">
        <x:v>Ausencias y festivos aplicables: fechas reales en A24:A43; motivo en B24:B43.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</x:row>
    <x:row r="23" ht="32" customHeight="1">
      <x:c r="A23" s="15" t="str">
        <x:v>Fecha</x:v>
      </x:c>
      <x:c r="B23" s="15" t="str">
        <x:v>Motivo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</x:row>
    <x:row r="24">
      <x:c r="A24" s="5"/>
      <x:c r="B24" s="4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</x:row>
    <x:row r="25">
      <x:c r="A25" s="5"/>
      <x:c r="B25" s="4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</x:row>
    <x:row r="26">
      <x:c r="A26" s="5"/>
      <x:c r="B26" s="4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</x:row>
    <x:row r="27">
      <x:c r="A27" s="5"/>
      <x:c r="B27" s="4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</x:row>
    <x:row r="28">
      <x:c r="A28" s="5"/>
      <x:c r="B28" s="4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</x:row>
    <x:row r="29">
      <x:c r="A29" s="5"/>
      <x:c r="B29" s="4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</x:row>
    <x:row r="30">
      <x:c r="A30" s="5"/>
      <x:c r="B30" s="4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</x:row>
    <x:row r="31">
      <x:c r="A31" s="5"/>
      <x:c r="B31" s="4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</x:row>
    <x:row r="32">
      <x:c r="A32" s="5"/>
      <x:c r="B32" s="4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</x:row>
    <x:row r="33">
      <x:c r="A33" s="5"/>
      <x:c r="B33" s="4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</x:row>
    <x:row r="34">
      <x:c r="A34" s="5"/>
      <x:c r="B34" s="4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</x:row>
    <x:row r="35">
      <x:c r="A35" s="5"/>
      <x:c r="B35" s="4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</x:row>
    <x:row r="36">
      <x:c r="A36" s="5"/>
      <x:c r="B36" s="4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</x:row>
    <x:row r="37">
      <x:c r="A37" s="5"/>
      <x:c r="B37" s="4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</x:row>
    <x:row r="38">
      <x:c r="A38" s="5"/>
      <x:c r="B38" s="4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</x:row>
    <x:row r="39">
      <x:c r="A39" s="5"/>
      <x:c r="B39" s="4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</x:row>
    <x:row r="40">
      <x:c r="A40" s="5"/>
      <x:c r="B40" s="4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</x:row>
    <x:row r="41">
      <x:c r="A41" s="5"/>
      <x:c r="B41" s="4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</x:row>
    <x:row r="42">
      <x:c r="A42" s="5"/>
      <x:c r="B42" s="4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</x:row>
    <x:row r="43">
      <x:c r="A43" s="5"/>
      <x:c r="B43" s="4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</x:row>
    <x:row r="46">
      <x:c r="A46" s="2" t="str">
        <x:v>Gantt: ventana de 28 días naturales desde el primer inicio calculado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</x:row>
    <x:row r="47">
      <x:c r="A47" s="2" t="str">
        <x:f>IF(ISNUMBER(I15),IF(I15&gt;AD50,"El plan continúa fuera de la ventana: amplía las columnas de fechas.",""),"Completa los datos del plan para mostrar las fechas.")</x:f>
        <x:v>Completa los datos del plan para mostrar las fechas.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</x:row>
    <x:row r="50" ht="32" customHeight="1">
      <x:c r="A50" s="15" t="str">
        <x:v>ID</x:v>
      </x:c>
      <x:c r="B50" s="15" t="str">
        <x:v>Tarea</x:v>
      </x:c>
      <x:c r="C50" s="19" t="str">
        <x:f>IF(ISNUMBER($H$11),$H$11+0,"")</x:f>
      </x:c>
      <x:c r="D50" s="19" t="str">
        <x:f>IF(ISNUMBER($H$11),$H$11+1,"")</x:f>
      </x:c>
      <x:c r="E50" s="19" t="str">
        <x:f>IF(ISNUMBER($H$11),$H$11+2,"")</x:f>
      </x:c>
      <x:c r="F50" s="19" t="str">
        <x:f>IF(ISNUMBER($H$11),$H$11+3,"")</x:f>
      </x:c>
      <x:c r="G50" s="19" t="str">
        <x:f>IF(ISNUMBER($H$11),$H$11+4,"")</x:f>
      </x:c>
      <x:c r="H50" s="19" t="str">
        <x:f>IF(ISNUMBER($H$11),$H$11+5,"")</x:f>
      </x:c>
      <x:c r="I50" s="19" t="str">
        <x:f>IF(ISNUMBER($H$11),$H$11+6,"")</x:f>
      </x:c>
      <x:c r="J50" s="19" t="str">
        <x:f>IF(ISNUMBER($H$11),$H$11+7,"")</x:f>
      </x:c>
      <x:c r="K50" s="19" t="str">
        <x:f>IF(ISNUMBER($H$11),$H$11+8,"")</x:f>
      </x:c>
      <x:c r="L50" s="19" t="str">
        <x:f>IF(ISNUMBER($H$11),$H$11+9,"")</x:f>
      </x:c>
      <x:c r="M50" s="19" t="str">
        <x:f>IF(ISNUMBER($H$11),$H$11+10,"")</x:f>
      </x:c>
      <x:c r="N50" s="19" t="str">
        <x:f>IF(ISNUMBER($H$11),$H$11+11,"")</x:f>
      </x:c>
      <x:c r="O50" s="19" t="str">
        <x:f>IF(ISNUMBER($H$11),$H$11+12,"")</x:f>
      </x:c>
      <x:c r="P50" s="19" t="str">
        <x:f>IF(ISNUMBER($H$11),$H$11+13,"")</x:f>
      </x:c>
      <x:c r="Q50" s="19" t="str">
        <x:f>IF(ISNUMBER($H$11),$H$11+14,"")</x:f>
      </x:c>
      <x:c r="R50" s="19" t="str">
        <x:f>IF(ISNUMBER($H$11),$H$11+15,"")</x:f>
      </x:c>
      <x:c r="S50" s="19" t="str">
        <x:f>IF(ISNUMBER($H$11),$H$11+16,"")</x:f>
      </x:c>
      <x:c r="T50" s="19" t="str">
        <x:f>IF(ISNUMBER($H$11),$H$11+17,"")</x:f>
      </x:c>
      <x:c r="U50" s="19" t="str">
        <x:f>IF(ISNUMBER($H$11),$H$11+18,"")</x:f>
      </x:c>
      <x:c r="V50" s="19" t="str">
        <x:f>IF(ISNUMBER($H$11),$H$11+19,"")</x:f>
      </x:c>
      <x:c r="W50" s="19" t="str">
        <x:f>IF(ISNUMBER($H$11),$H$11+20,"")</x:f>
      </x:c>
      <x:c r="X50" s="19" t="str">
        <x:f>IF(ISNUMBER($H$11),$H$11+21,"")</x:f>
      </x:c>
      <x:c r="Y50" s="19" t="str">
        <x:f>IF(ISNUMBER($H$11),$H$11+22,"")</x:f>
      </x:c>
      <x:c r="Z50" s="19" t="str">
        <x:f>IF(ISNUMBER($H$11),$H$11+23,"")</x:f>
      </x:c>
      <x:c r="AA50" s="19" t="str">
        <x:f>IF(ISNUMBER($H$11),$H$11+24,"")</x:f>
      </x:c>
      <x:c r="AB50" s="19" t="str">
        <x:f>IF(ISNUMBER($H$11),$H$11+25,"")</x:f>
      </x:c>
      <x:c r="AC50" s="19" t="str">
        <x:f>IF(ISNUMBER($H$11),$H$11+26,"")</x:f>
      </x:c>
      <x:c r="AD50" s="19" t="str">
        <x:f>IF(ISNUMBER($H$11),$H$11+27,"")</x:f>
      </x:c>
    </x:row>
    <x:row r="51" ht="42" customHeight="1">
      <x:c r="A51" s="2" t="str">
        <x:f>A11</x:f>
        <x:v>T1</x:v>
      </x:c>
      <x:c r="B51" s="20" t="str">
        <x:f>B11</x:f>
        <x:v>Reunir datos reales y sus fuentes</x:v>
      </x:c>
      <x:c r="C51" s="11" t="str">
        <x:f>IF(AND(ISNUMBER(C$50),ISNUMBER($H11),ISNUMBER($I11)),IF(AND(C$50&gt;=$H11,C$50&lt;=$I11,WORKDAY.INTL(C$50-1,1,$G$5,$A$24:$A$43)=C$50),1,""),"")</x:f>
      </x:c>
      <x:c r="D51" s="11" t="str">
        <x:f>IF(AND(ISNUMBER(D$50),ISNUMBER($H11),ISNUMBER($I11)),IF(AND(D$50&gt;=$H11,D$50&lt;=$I11,WORKDAY.INTL(D$50-1,1,$G$5,$A$24:$A$43)=D$50),1,""),"")</x:f>
      </x:c>
      <x:c r="E51" s="11" t="str">
        <x:f>IF(AND(ISNUMBER(E$50),ISNUMBER($H11),ISNUMBER($I11)),IF(AND(E$50&gt;=$H11,E$50&lt;=$I11,WORKDAY.INTL(E$50-1,1,$G$5,$A$24:$A$43)=E$50),1,""),"")</x:f>
      </x:c>
      <x:c r="F51" s="11" t="str">
        <x:f>IF(AND(ISNUMBER(F$50),ISNUMBER($H11),ISNUMBER($I11)),IF(AND(F$50&gt;=$H11,F$50&lt;=$I11,WORKDAY.INTL(F$50-1,1,$G$5,$A$24:$A$43)=F$50),1,""),"")</x:f>
      </x:c>
      <x:c r="G51" s="11" t="str">
        <x:f>IF(AND(ISNUMBER(G$50),ISNUMBER($H11),ISNUMBER($I11)),IF(AND(G$50&gt;=$H11,G$50&lt;=$I11,WORKDAY.INTL(G$50-1,1,$G$5,$A$24:$A$43)=G$50),1,""),"")</x:f>
      </x:c>
      <x:c r="H51" s="11" t="str">
        <x:f>IF(AND(ISNUMBER(H$50),ISNUMBER($H11),ISNUMBER($I11)),IF(AND(H$50&gt;=$H11,H$50&lt;=$I11,WORKDAY.INTL(H$50-1,1,$G$5,$A$24:$A$43)=H$50),1,""),"")</x:f>
      </x:c>
      <x:c r="I51" s="11" t="str">
        <x:f>IF(AND(ISNUMBER(I$50),ISNUMBER($H11),ISNUMBER($I11)),IF(AND(I$50&gt;=$H11,I$50&lt;=$I11,WORKDAY.INTL(I$50-1,1,$G$5,$A$24:$A$43)=I$50),1,""),"")</x:f>
      </x:c>
      <x:c r="J51" s="11" t="str">
        <x:f>IF(AND(ISNUMBER(J$50),ISNUMBER($H11),ISNUMBER($I11)),IF(AND(J$50&gt;=$H11,J$50&lt;=$I11,WORKDAY.INTL(J$50-1,1,$G$5,$A$24:$A$43)=J$50),1,""),"")</x:f>
      </x:c>
      <x:c r="K51" s="11" t="str">
        <x:f>IF(AND(ISNUMBER(K$50),ISNUMBER($H11),ISNUMBER($I11)),IF(AND(K$50&gt;=$H11,K$50&lt;=$I11,WORKDAY.INTL(K$50-1,1,$G$5,$A$24:$A$43)=K$50),1,""),"")</x:f>
      </x:c>
      <x:c r="L51" s="11" t="str">
        <x:f>IF(AND(ISNUMBER(L$50),ISNUMBER($H11),ISNUMBER($I11)),IF(AND(L$50&gt;=$H11,L$50&lt;=$I11,WORKDAY.INTL(L$50-1,1,$G$5,$A$24:$A$43)=L$50),1,""),"")</x:f>
      </x:c>
      <x:c r="M51" s="11" t="str">
        <x:f>IF(AND(ISNUMBER(M$50),ISNUMBER($H11),ISNUMBER($I11)),IF(AND(M$50&gt;=$H11,M$50&lt;=$I11,WORKDAY.INTL(M$50-1,1,$G$5,$A$24:$A$43)=M$50),1,""),"")</x:f>
      </x:c>
      <x:c r="N51" s="11" t="str">
        <x:f>IF(AND(ISNUMBER(N$50),ISNUMBER($H11),ISNUMBER($I11)),IF(AND(N$50&gt;=$H11,N$50&lt;=$I11,WORKDAY.INTL(N$50-1,1,$G$5,$A$24:$A$43)=N$50),1,""),"")</x:f>
      </x:c>
      <x:c r="O51" s="11" t="str">
        <x:f>IF(AND(ISNUMBER(O$50),ISNUMBER($H11),ISNUMBER($I11)),IF(AND(O$50&gt;=$H11,O$50&lt;=$I11,WORKDAY.INTL(O$50-1,1,$G$5,$A$24:$A$43)=O$50),1,""),"")</x:f>
      </x:c>
      <x:c r="P51" s="11" t="str">
        <x:f>IF(AND(ISNUMBER(P$50),ISNUMBER($H11),ISNUMBER($I11)),IF(AND(P$50&gt;=$H11,P$50&lt;=$I11,WORKDAY.INTL(P$50-1,1,$G$5,$A$24:$A$43)=P$50),1,""),"")</x:f>
      </x:c>
      <x:c r="Q51" s="11" t="str">
        <x:f>IF(AND(ISNUMBER(Q$50),ISNUMBER($H11),ISNUMBER($I11)),IF(AND(Q$50&gt;=$H11,Q$50&lt;=$I11,WORKDAY.INTL(Q$50-1,1,$G$5,$A$24:$A$43)=Q$50),1,""),"")</x:f>
      </x:c>
      <x:c r="R51" s="11" t="str">
        <x:f>IF(AND(ISNUMBER(R$50),ISNUMBER($H11),ISNUMBER($I11)),IF(AND(R$50&gt;=$H11,R$50&lt;=$I11,WORKDAY.INTL(R$50-1,1,$G$5,$A$24:$A$43)=R$50),1,""),"")</x:f>
      </x:c>
      <x:c r="S51" s="11" t="str">
        <x:f>IF(AND(ISNUMBER(S$50),ISNUMBER($H11),ISNUMBER($I11)),IF(AND(S$50&gt;=$H11,S$50&lt;=$I11,WORKDAY.INTL(S$50-1,1,$G$5,$A$24:$A$43)=S$50),1,""),"")</x:f>
      </x:c>
      <x:c r="T51" s="11" t="str">
        <x:f>IF(AND(ISNUMBER(T$50),ISNUMBER($H11),ISNUMBER($I11)),IF(AND(T$50&gt;=$H11,T$50&lt;=$I11,WORKDAY.INTL(T$50-1,1,$G$5,$A$24:$A$43)=T$50),1,""),"")</x:f>
      </x:c>
      <x:c r="U51" s="11" t="str">
        <x:f>IF(AND(ISNUMBER(U$50),ISNUMBER($H11),ISNUMBER($I11)),IF(AND(U$50&gt;=$H11,U$50&lt;=$I11,WORKDAY.INTL(U$50-1,1,$G$5,$A$24:$A$43)=U$50),1,""),"")</x:f>
      </x:c>
      <x:c r="V51" s="11" t="str">
        <x:f>IF(AND(ISNUMBER(V$50),ISNUMBER($H11),ISNUMBER($I11)),IF(AND(V$50&gt;=$H11,V$50&lt;=$I11,WORKDAY.INTL(V$50-1,1,$G$5,$A$24:$A$43)=V$50),1,""),"")</x:f>
      </x:c>
      <x:c r="W51" s="11" t="str">
        <x:f>IF(AND(ISNUMBER(W$50),ISNUMBER($H11),ISNUMBER($I11)),IF(AND(W$50&gt;=$H11,W$50&lt;=$I11,WORKDAY.INTL(W$50-1,1,$G$5,$A$24:$A$43)=W$50),1,""),"")</x:f>
      </x:c>
      <x:c r="X51" s="11" t="str">
        <x:f>IF(AND(ISNUMBER(X$50),ISNUMBER($H11),ISNUMBER($I11)),IF(AND(X$50&gt;=$H11,X$50&lt;=$I11,WORKDAY.INTL(X$50-1,1,$G$5,$A$24:$A$43)=X$50),1,""),"")</x:f>
      </x:c>
      <x:c r="Y51" s="11" t="str">
        <x:f>IF(AND(ISNUMBER(Y$50),ISNUMBER($H11),ISNUMBER($I11)),IF(AND(Y$50&gt;=$H11,Y$50&lt;=$I11,WORKDAY.INTL(Y$50-1,1,$G$5,$A$24:$A$43)=Y$50),1,""),"")</x:f>
      </x:c>
      <x:c r="Z51" s="11" t="str">
        <x:f>IF(AND(ISNUMBER(Z$50),ISNUMBER($H11),ISNUMBER($I11)),IF(AND(Z$50&gt;=$H11,Z$50&lt;=$I11,WORKDAY.INTL(Z$50-1,1,$G$5,$A$24:$A$43)=Z$50),1,""),"")</x:f>
      </x:c>
      <x:c r="AA51" s="11" t="str">
        <x:f>IF(AND(ISNUMBER(AA$50),ISNUMBER($H11),ISNUMBER($I11)),IF(AND(AA$50&gt;=$H11,AA$50&lt;=$I11,WORKDAY.INTL(AA$50-1,1,$G$5,$A$24:$A$43)=AA$50),1,""),"")</x:f>
      </x:c>
      <x:c r="AB51" s="11" t="str">
        <x:f>IF(AND(ISNUMBER(AB$50),ISNUMBER($H11),ISNUMBER($I11)),IF(AND(AB$50&gt;=$H11,AB$50&lt;=$I11,WORKDAY.INTL(AB$50-1,1,$G$5,$A$24:$A$43)=AB$50),1,""),"")</x:f>
      </x:c>
      <x:c r="AC51" s="11" t="str">
        <x:f>IF(AND(ISNUMBER(AC$50),ISNUMBER($H11),ISNUMBER($I11)),IF(AND(AC$50&gt;=$H11,AC$50&lt;=$I11,WORKDAY.INTL(AC$50-1,1,$G$5,$A$24:$A$43)=AC$50),1,""),"")</x:f>
      </x:c>
      <x:c r="AD51" s="11" t="str">
        <x:f>IF(AND(ISNUMBER(AD$50),ISNUMBER($H11),ISNUMBER($I11)),IF(AND(AD$50&gt;=$H11,AD$50&lt;=$I11,WORKDAY.INTL(AD$50-1,1,$G$5,$A$24:$A$43)=AD$50),1,""),"")</x:f>
      </x:c>
    </x:row>
    <x:row r="52" ht="42" customHeight="1">
      <x:c r="A52" s="2" t="str">
        <x:f>A12</x:f>
        <x:v>T2</x:v>
      </x:c>
      <x:c r="B52" s="20" t="str">
        <x:f>B12</x:f>
        <x:v>Contrastar ChatGPT y funciones de Excel</x:v>
      </x:c>
      <x:c r="C52" s="11" t="str">
        <x:f>IF(AND(ISNUMBER(C$50),ISNUMBER($H12),ISNUMBER($I12)),IF(AND(C$50&gt;=$H12,C$50&lt;=$I12,WORKDAY.INTL(C$50-1,1,$G$5,$A$24:$A$43)=C$50),1,""),"")</x:f>
      </x:c>
      <x:c r="D52" s="11" t="str">
        <x:f>IF(AND(ISNUMBER(D$50),ISNUMBER($H12),ISNUMBER($I12)),IF(AND(D$50&gt;=$H12,D$50&lt;=$I12,WORKDAY.INTL(D$50-1,1,$G$5,$A$24:$A$43)=D$50),1,""),"")</x:f>
      </x:c>
      <x:c r="E52" s="11" t="str">
        <x:f>IF(AND(ISNUMBER(E$50),ISNUMBER($H12),ISNUMBER($I12)),IF(AND(E$50&gt;=$H12,E$50&lt;=$I12,WORKDAY.INTL(E$50-1,1,$G$5,$A$24:$A$43)=E$50),1,""),"")</x:f>
      </x:c>
      <x:c r="F52" s="11" t="str">
        <x:f>IF(AND(ISNUMBER(F$50),ISNUMBER($H12),ISNUMBER($I12)),IF(AND(F$50&gt;=$H12,F$50&lt;=$I12,WORKDAY.INTL(F$50-1,1,$G$5,$A$24:$A$43)=F$50),1,""),"")</x:f>
      </x:c>
      <x:c r="G52" s="11" t="str">
        <x:f>IF(AND(ISNUMBER(G$50),ISNUMBER($H12),ISNUMBER($I12)),IF(AND(G$50&gt;=$H12,G$50&lt;=$I12,WORKDAY.INTL(G$50-1,1,$G$5,$A$24:$A$43)=G$50),1,""),"")</x:f>
      </x:c>
      <x:c r="H52" s="11" t="str">
        <x:f>IF(AND(ISNUMBER(H$50),ISNUMBER($H12),ISNUMBER($I12)),IF(AND(H$50&gt;=$H12,H$50&lt;=$I12,WORKDAY.INTL(H$50-1,1,$G$5,$A$24:$A$43)=H$50),1,""),"")</x:f>
      </x:c>
      <x:c r="I52" s="11" t="str">
        <x:f>IF(AND(ISNUMBER(I$50),ISNUMBER($H12),ISNUMBER($I12)),IF(AND(I$50&gt;=$H12,I$50&lt;=$I12,WORKDAY.INTL(I$50-1,1,$G$5,$A$24:$A$43)=I$50),1,""),"")</x:f>
      </x:c>
      <x:c r="J52" s="11" t="str">
        <x:f>IF(AND(ISNUMBER(J$50),ISNUMBER($H12),ISNUMBER($I12)),IF(AND(J$50&gt;=$H12,J$50&lt;=$I12,WORKDAY.INTL(J$50-1,1,$G$5,$A$24:$A$43)=J$50),1,""),"")</x:f>
      </x:c>
      <x:c r="K52" s="11" t="str">
        <x:f>IF(AND(ISNUMBER(K$50),ISNUMBER($H12),ISNUMBER($I12)),IF(AND(K$50&gt;=$H12,K$50&lt;=$I12,WORKDAY.INTL(K$50-1,1,$G$5,$A$24:$A$43)=K$50),1,""),"")</x:f>
      </x:c>
      <x:c r="L52" s="11" t="str">
        <x:f>IF(AND(ISNUMBER(L$50),ISNUMBER($H12),ISNUMBER($I12)),IF(AND(L$50&gt;=$H12,L$50&lt;=$I12,WORKDAY.INTL(L$50-1,1,$G$5,$A$24:$A$43)=L$50),1,""),"")</x:f>
      </x:c>
      <x:c r="M52" s="11" t="str">
        <x:f>IF(AND(ISNUMBER(M$50),ISNUMBER($H12),ISNUMBER($I12)),IF(AND(M$50&gt;=$H12,M$50&lt;=$I12,WORKDAY.INTL(M$50-1,1,$G$5,$A$24:$A$43)=M$50),1,""),"")</x:f>
      </x:c>
      <x:c r="N52" s="11" t="str">
        <x:f>IF(AND(ISNUMBER(N$50),ISNUMBER($H12),ISNUMBER($I12)),IF(AND(N$50&gt;=$H12,N$50&lt;=$I12,WORKDAY.INTL(N$50-1,1,$G$5,$A$24:$A$43)=N$50),1,""),"")</x:f>
      </x:c>
      <x:c r="O52" s="11" t="str">
        <x:f>IF(AND(ISNUMBER(O$50),ISNUMBER($H12),ISNUMBER($I12)),IF(AND(O$50&gt;=$H12,O$50&lt;=$I12,WORKDAY.INTL(O$50-1,1,$G$5,$A$24:$A$43)=O$50),1,""),"")</x:f>
      </x:c>
      <x:c r="P52" s="11" t="str">
        <x:f>IF(AND(ISNUMBER(P$50),ISNUMBER($H12),ISNUMBER($I12)),IF(AND(P$50&gt;=$H12,P$50&lt;=$I12,WORKDAY.INTL(P$50-1,1,$G$5,$A$24:$A$43)=P$50),1,""),"")</x:f>
      </x:c>
      <x:c r="Q52" s="11" t="str">
        <x:f>IF(AND(ISNUMBER(Q$50),ISNUMBER($H12),ISNUMBER($I12)),IF(AND(Q$50&gt;=$H12,Q$50&lt;=$I12,WORKDAY.INTL(Q$50-1,1,$G$5,$A$24:$A$43)=Q$50),1,""),"")</x:f>
      </x:c>
      <x:c r="R52" s="11" t="str">
        <x:f>IF(AND(ISNUMBER(R$50),ISNUMBER($H12),ISNUMBER($I12)),IF(AND(R$50&gt;=$H12,R$50&lt;=$I12,WORKDAY.INTL(R$50-1,1,$G$5,$A$24:$A$43)=R$50),1,""),"")</x:f>
      </x:c>
      <x:c r="S52" s="11" t="str">
        <x:f>IF(AND(ISNUMBER(S$50),ISNUMBER($H12),ISNUMBER($I12)),IF(AND(S$50&gt;=$H12,S$50&lt;=$I12,WORKDAY.INTL(S$50-1,1,$G$5,$A$24:$A$43)=S$50),1,""),"")</x:f>
      </x:c>
      <x:c r="T52" s="11" t="str">
        <x:f>IF(AND(ISNUMBER(T$50),ISNUMBER($H12),ISNUMBER($I12)),IF(AND(T$50&gt;=$H12,T$50&lt;=$I12,WORKDAY.INTL(T$50-1,1,$G$5,$A$24:$A$43)=T$50),1,""),"")</x:f>
      </x:c>
      <x:c r="U52" s="11" t="str">
        <x:f>IF(AND(ISNUMBER(U$50),ISNUMBER($H12),ISNUMBER($I12)),IF(AND(U$50&gt;=$H12,U$50&lt;=$I12,WORKDAY.INTL(U$50-1,1,$G$5,$A$24:$A$43)=U$50),1,""),"")</x:f>
      </x:c>
      <x:c r="V52" s="11" t="str">
        <x:f>IF(AND(ISNUMBER(V$50),ISNUMBER($H12),ISNUMBER($I12)),IF(AND(V$50&gt;=$H12,V$50&lt;=$I12,WORKDAY.INTL(V$50-1,1,$G$5,$A$24:$A$43)=V$50),1,""),"")</x:f>
      </x:c>
      <x:c r="W52" s="11" t="str">
        <x:f>IF(AND(ISNUMBER(W$50),ISNUMBER($H12),ISNUMBER($I12)),IF(AND(W$50&gt;=$H12,W$50&lt;=$I12,WORKDAY.INTL(W$50-1,1,$G$5,$A$24:$A$43)=W$50),1,""),"")</x:f>
      </x:c>
      <x:c r="X52" s="11" t="str">
        <x:f>IF(AND(ISNUMBER(X$50),ISNUMBER($H12),ISNUMBER($I12)),IF(AND(X$50&gt;=$H12,X$50&lt;=$I12,WORKDAY.INTL(X$50-1,1,$G$5,$A$24:$A$43)=X$50),1,""),"")</x:f>
      </x:c>
      <x:c r="Y52" s="11" t="str">
        <x:f>IF(AND(ISNUMBER(Y$50),ISNUMBER($H12),ISNUMBER($I12)),IF(AND(Y$50&gt;=$H12,Y$50&lt;=$I12,WORKDAY.INTL(Y$50-1,1,$G$5,$A$24:$A$43)=Y$50),1,""),"")</x:f>
      </x:c>
      <x:c r="Z52" s="11" t="str">
        <x:f>IF(AND(ISNUMBER(Z$50),ISNUMBER($H12),ISNUMBER($I12)),IF(AND(Z$50&gt;=$H12,Z$50&lt;=$I12,WORKDAY.INTL(Z$50-1,1,$G$5,$A$24:$A$43)=Z$50),1,""),"")</x:f>
      </x:c>
      <x:c r="AA52" s="11" t="str">
        <x:f>IF(AND(ISNUMBER(AA$50),ISNUMBER($H12),ISNUMBER($I12)),IF(AND(AA$50&gt;=$H12,AA$50&lt;=$I12,WORKDAY.INTL(AA$50-1,1,$G$5,$A$24:$A$43)=AA$50),1,""),"")</x:f>
      </x:c>
      <x:c r="AB52" s="11" t="str">
        <x:f>IF(AND(ISNUMBER(AB$50),ISNUMBER($H12),ISNUMBER($I12)),IF(AND(AB$50&gt;=$H12,AB$50&lt;=$I12,WORKDAY.INTL(AB$50-1,1,$G$5,$A$24:$A$43)=AB$50),1,""),"")</x:f>
      </x:c>
      <x:c r="AC52" s="11" t="str">
        <x:f>IF(AND(ISNUMBER(AC$50),ISNUMBER($H12),ISNUMBER($I12)),IF(AND(AC$50&gt;=$H12,AC$50&lt;=$I12,WORKDAY.INTL(AC$50-1,1,$G$5,$A$24:$A$43)=AC$50),1,""),"")</x:f>
      </x:c>
      <x:c r="AD52" s="11" t="str">
        <x:f>IF(AND(ISNUMBER(AD$50),ISNUMBER($H12),ISNUMBER($I12)),IF(AND(AD$50&gt;=$H12,AD$50&lt;=$I12,WORKDAY.INTL(AD$50-1,1,$G$5,$A$24:$A$43)=AD$50),1,""),"")</x:f>
      </x:c>
    </x:row>
    <x:row r="53" ht="42" customHeight="1">
      <x:c r="A53" s="2" t="str">
        <x:f>A13</x:f>
        <x:v>T3</x:v>
      </x:c>
      <x:c r="B53" s="20" t="str">
        <x:f>B13</x:f>
        <x:v>Construir y comprobar el Excel editable</x:v>
      </x:c>
      <x:c r="C53" s="11" t="str">
        <x:f>IF(AND(ISNUMBER(C$50),ISNUMBER($H13),ISNUMBER($I13)),IF(AND(C$50&gt;=$H13,C$50&lt;=$I13,WORKDAY.INTL(C$50-1,1,$G$5,$A$24:$A$43)=C$50),1,""),"")</x:f>
      </x:c>
      <x:c r="D53" s="11" t="str">
        <x:f>IF(AND(ISNUMBER(D$50),ISNUMBER($H13),ISNUMBER($I13)),IF(AND(D$50&gt;=$H13,D$50&lt;=$I13,WORKDAY.INTL(D$50-1,1,$G$5,$A$24:$A$43)=D$50),1,""),"")</x:f>
      </x:c>
      <x:c r="E53" s="11" t="str">
        <x:f>IF(AND(ISNUMBER(E$50),ISNUMBER($H13),ISNUMBER($I13)),IF(AND(E$50&gt;=$H13,E$50&lt;=$I13,WORKDAY.INTL(E$50-1,1,$G$5,$A$24:$A$43)=E$50),1,""),"")</x:f>
      </x:c>
      <x:c r="F53" s="11" t="str">
        <x:f>IF(AND(ISNUMBER(F$50),ISNUMBER($H13),ISNUMBER($I13)),IF(AND(F$50&gt;=$H13,F$50&lt;=$I13,WORKDAY.INTL(F$50-1,1,$G$5,$A$24:$A$43)=F$50),1,""),"")</x:f>
      </x:c>
      <x:c r="G53" s="11" t="str">
        <x:f>IF(AND(ISNUMBER(G$50),ISNUMBER($H13),ISNUMBER($I13)),IF(AND(G$50&gt;=$H13,G$50&lt;=$I13,WORKDAY.INTL(G$50-1,1,$G$5,$A$24:$A$43)=G$50),1,""),"")</x:f>
      </x:c>
      <x:c r="H53" s="11" t="str">
        <x:f>IF(AND(ISNUMBER(H$50),ISNUMBER($H13),ISNUMBER($I13)),IF(AND(H$50&gt;=$H13,H$50&lt;=$I13,WORKDAY.INTL(H$50-1,1,$G$5,$A$24:$A$43)=H$50),1,""),"")</x:f>
      </x:c>
      <x:c r="I53" s="11" t="str">
        <x:f>IF(AND(ISNUMBER(I$50),ISNUMBER($H13),ISNUMBER($I13)),IF(AND(I$50&gt;=$H13,I$50&lt;=$I13,WORKDAY.INTL(I$50-1,1,$G$5,$A$24:$A$43)=I$50),1,""),"")</x:f>
      </x:c>
      <x:c r="J53" s="11" t="str">
        <x:f>IF(AND(ISNUMBER(J$50),ISNUMBER($H13),ISNUMBER($I13)),IF(AND(J$50&gt;=$H13,J$50&lt;=$I13,WORKDAY.INTL(J$50-1,1,$G$5,$A$24:$A$43)=J$50),1,""),"")</x:f>
      </x:c>
      <x:c r="K53" s="11" t="str">
        <x:f>IF(AND(ISNUMBER(K$50),ISNUMBER($H13),ISNUMBER($I13)),IF(AND(K$50&gt;=$H13,K$50&lt;=$I13,WORKDAY.INTL(K$50-1,1,$G$5,$A$24:$A$43)=K$50),1,""),"")</x:f>
      </x:c>
      <x:c r="L53" s="11" t="str">
        <x:f>IF(AND(ISNUMBER(L$50),ISNUMBER($H13),ISNUMBER($I13)),IF(AND(L$50&gt;=$H13,L$50&lt;=$I13,WORKDAY.INTL(L$50-1,1,$G$5,$A$24:$A$43)=L$50),1,""),"")</x:f>
      </x:c>
      <x:c r="M53" s="11" t="str">
        <x:f>IF(AND(ISNUMBER(M$50),ISNUMBER($H13),ISNUMBER($I13)),IF(AND(M$50&gt;=$H13,M$50&lt;=$I13,WORKDAY.INTL(M$50-1,1,$G$5,$A$24:$A$43)=M$50),1,""),"")</x:f>
      </x:c>
      <x:c r="N53" s="11" t="str">
        <x:f>IF(AND(ISNUMBER(N$50),ISNUMBER($H13),ISNUMBER($I13)),IF(AND(N$50&gt;=$H13,N$50&lt;=$I13,WORKDAY.INTL(N$50-1,1,$G$5,$A$24:$A$43)=N$50),1,""),"")</x:f>
      </x:c>
      <x:c r="O53" s="11" t="str">
        <x:f>IF(AND(ISNUMBER(O$50),ISNUMBER($H13),ISNUMBER($I13)),IF(AND(O$50&gt;=$H13,O$50&lt;=$I13,WORKDAY.INTL(O$50-1,1,$G$5,$A$24:$A$43)=O$50),1,""),"")</x:f>
      </x:c>
      <x:c r="P53" s="11" t="str">
        <x:f>IF(AND(ISNUMBER(P$50),ISNUMBER($H13),ISNUMBER($I13)),IF(AND(P$50&gt;=$H13,P$50&lt;=$I13,WORKDAY.INTL(P$50-1,1,$G$5,$A$24:$A$43)=P$50),1,""),"")</x:f>
      </x:c>
      <x:c r="Q53" s="11" t="str">
        <x:f>IF(AND(ISNUMBER(Q$50),ISNUMBER($H13),ISNUMBER($I13)),IF(AND(Q$50&gt;=$H13,Q$50&lt;=$I13,WORKDAY.INTL(Q$50-1,1,$G$5,$A$24:$A$43)=Q$50),1,""),"")</x:f>
      </x:c>
      <x:c r="R53" s="11" t="str">
        <x:f>IF(AND(ISNUMBER(R$50),ISNUMBER($H13),ISNUMBER($I13)),IF(AND(R$50&gt;=$H13,R$50&lt;=$I13,WORKDAY.INTL(R$50-1,1,$G$5,$A$24:$A$43)=R$50),1,""),"")</x:f>
      </x:c>
      <x:c r="S53" s="11" t="str">
        <x:f>IF(AND(ISNUMBER(S$50),ISNUMBER($H13),ISNUMBER($I13)),IF(AND(S$50&gt;=$H13,S$50&lt;=$I13,WORKDAY.INTL(S$50-1,1,$G$5,$A$24:$A$43)=S$50),1,""),"")</x:f>
      </x:c>
      <x:c r="T53" s="11" t="str">
        <x:f>IF(AND(ISNUMBER(T$50),ISNUMBER($H13),ISNUMBER($I13)),IF(AND(T$50&gt;=$H13,T$50&lt;=$I13,WORKDAY.INTL(T$50-1,1,$G$5,$A$24:$A$43)=T$50),1,""),"")</x:f>
      </x:c>
      <x:c r="U53" s="11" t="str">
        <x:f>IF(AND(ISNUMBER(U$50),ISNUMBER($H13),ISNUMBER($I13)),IF(AND(U$50&gt;=$H13,U$50&lt;=$I13,WORKDAY.INTL(U$50-1,1,$G$5,$A$24:$A$43)=U$50),1,""),"")</x:f>
      </x:c>
      <x:c r="V53" s="11" t="str">
        <x:f>IF(AND(ISNUMBER(V$50),ISNUMBER($H13),ISNUMBER($I13)),IF(AND(V$50&gt;=$H13,V$50&lt;=$I13,WORKDAY.INTL(V$50-1,1,$G$5,$A$24:$A$43)=V$50),1,""),"")</x:f>
      </x:c>
      <x:c r="W53" s="11" t="str">
        <x:f>IF(AND(ISNUMBER(W$50),ISNUMBER($H13),ISNUMBER($I13)),IF(AND(W$50&gt;=$H13,W$50&lt;=$I13,WORKDAY.INTL(W$50-1,1,$G$5,$A$24:$A$43)=W$50),1,""),"")</x:f>
      </x:c>
      <x:c r="X53" s="11" t="str">
        <x:f>IF(AND(ISNUMBER(X$50),ISNUMBER($H13),ISNUMBER($I13)),IF(AND(X$50&gt;=$H13,X$50&lt;=$I13,WORKDAY.INTL(X$50-1,1,$G$5,$A$24:$A$43)=X$50),1,""),"")</x:f>
      </x:c>
      <x:c r="Y53" s="11" t="str">
        <x:f>IF(AND(ISNUMBER(Y$50),ISNUMBER($H13),ISNUMBER($I13)),IF(AND(Y$50&gt;=$H13,Y$50&lt;=$I13,WORKDAY.INTL(Y$50-1,1,$G$5,$A$24:$A$43)=Y$50),1,""),"")</x:f>
      </x:c>
      <x:c r="Z53" s="11" t="str">
        <x:f>IF(AND(ISNUMBER(Z$50),ISNUMBER($H13),ISNUMBER($I13)),IF(AND(Z$50&gt;=$H13,Z$50&lt;=$I13,WORKDAY.INTL(Z$50-1,1,$G$5,$A$24:$A$43)=Z$50),1,""),"")</x:f>
      </x:c>
      <x:c r="AA53" s="11" t="str">
        <x:f>IF(AND(ISNUMBER(AA$50),ISNUMBER($H13),ISNUMBER($I13)),IF(AND(AA$50&gt;=$H13,AA$50&lt;=$I13,WORKDAY.INTL(AA$50-1,1,$G$5,$A$24:$A$43)=AA$50),1,""),"")</x:f>
      </x:c>
      <x:c r="AB53" s="11" t="str">
        <x:f>IF(AND(ISNUMBER(AB$50),ISNUMBER($H13),ISNUMBER($I13)),IF(AND(AB$50&gt;=$H13,AB$50&lt;=$I13,WORKDAY.INTL(AB$50-1,1,$G$5,$A$24:$A$43)=AB$50),1,""),"")</x:f>
      </x:c>
      <x:c r="AC53" s="11" t="str">
        <x:f>IF(AND(ISNUMBER(AC$50),ISNUMBER($H13),ISNUMBER($I13)),IF(AND(AC$50&gt;=$H13,AC$50&lt;=$I13,WORKDAY.INTL(AC$50-1,1,$G$5,$A$24:$A$43)=AC$50),1,""),"")</x:f>
      </x:c>
      <x:c r="AD53" s="11" t="str">
        <x:f>IF(AND(ISNUMBER(AD$50),ISNUMBER($H13),ISNUMBER($I13)),IF(AND(AD$50&gt;=$H13,AD$50&lt;=$I13,WORKDAY.INTL(AD$50-1,1,$G$5,$A$24:$A$43)=AD$50),1,""),"")</x:f>
      </x:c>
    </x:row>
    <x:row r="54" ht="42" customHeight="1">
      <x:c r="A54" s="2" t="str">
        <x:f>A14</x:f>
        <x:v>T4</x:v>
      </x:c>
      <x:c r="B54" s="20" t="str">
        <x:f>B14</x:f>
        <x:v>Redactar e integrar la guía en local</x:v>
      </x:c>
      <x:c r="C54" s="11" t="str">
        <x:f>IF(AND(ISNUMBER(C$50),ISNUMBER($H14),ISNUMBER($I14)),IF(AND(C$50&gt;=$H14,C$50&lt;=$I14,WORKDAY.INTL(C$50-1,1,$G$5,$A$24:$A$43)=C$50),1,""),"")</x:f>
      </x:c>
      <x:c r="D54" s="11" t="str">
        <x:f>IF(AND(ISNUMBER(D$50),ISNUMBER($H14),ISNUMBER($I14)),IF(AND(D$50&gt;=$H14,D$50&lt;=$I14,WORKDAY.INTL(D$50-1,1,$G$5,$A$24:$A$43)=D$50),1,""),"")</x:f>
      </x:c>
      <x:c r="E54" s="11" t="str">
        <x:f>IF(AND(ISNUMBER(E$50),ISNUMBER($H14),ISNUMBER($I14)),IF(AND(E$50&gt;=$H14,E$50&lt;=$I14,WORKDAY.INTL(E$50-1,1,$G$5,$A$24:$A$43)=E$50),1,""),"")</x:f>
      </x:c>
      <x:c r="F54" s="11" t="str">
        <x:f>IF(AND(ISNUMBER(F$50),ISNUMBER($H14),ISNUMBER($I14)),IF(AND(F$50&gt;=$H14,F$50&lt;=$I14,WORKDAY.INTL(F$50-1,1,$G$5,$A$24:$A$43)=F$50),1,""),"")</x:f>
      </x:c>
      <x:c r="G54" s="11" t="str">
        <x:f>IF(AND(ISNUMBER(G$50),ISNUMBER($H14),ISNUMBER($I14)),IF(AND(G$50&gt;=$H14,G$50&lt;=$I14,WORKDAY.INTL(G$50-1,1,$G$5,$A$24:$A$43)=G$50),1,""),"")</x:f>
      </x:c>
      <x:c r="H54" s="11" t="str">
        <x:f>IF(AND(ISNUMBER(H$50),ISNUMBER($H14),ISNUMBER($I14)),IF(AND(H$50&gt;=$H14,H$50&lt;=$I14,WORKDAY.INTL(H$50-1,1,$G$5,$A$24:$A$43)=H$50),1,""),"")</x:f>
      </x:c>
      <x:c r="I54" s="11" t="str">
        <x:f>IF(AND(ISNUMBER(I$50),ISNUMBER($H14),ISNUMBER($I14)),IF(AND(I$50&gt;=$H14,I$50&lt;=$I14,WORKDAY.INTL(I$50-1,1,$G$5,$A$24:$A$43)=I$50),1,""),"")</x:f>
      </x:c>
      <x:c r="J54" s="11" t="str">
        <x:f>IF(AND(ISNUMBER(J$50),ISNUMBER($H14),ISNUMBER($I14)),IF(AND(J$50&gt;=$H14,J$50&lt;=$I14,WORKDAY.INTL(J$50-1,1,$G$5,$A$24:$A$43)=J$50),1,""),"")</x:f>
      </x:c>
      <x:c r="K54" s="11" t="str">
        <x:f>IF(AND(ISNUMBER(K$50),ISNUMBER($H14),ISNUMBER($I14)),IF(AND(K$50&gt;=$H14,K$50&lt;=$I14,WORKDAY.INTL(K$50-1,1,$G$5,$A$24:$A$43)=K$50),1,""),"")</x:f>
      </x:c>
      <x:c r="L54" s="11" t="str">
        <x:f>IF(AND(ISNUMBER(L$50),ISNUMBER($H14),ISNUMBER($I14)),IF(AND(L$50&gt;=$H14,L$50&lt;=$I14,WORKDAY.INTL(L$50-1,1,$G$5,$A$24:$A$43)=L$50),1,""),"")</x:f>
      </x:c>
      <x:c r="M54" s="11" t="str">
        <x:f>IF(AND(ISNUMBER(M$50),ISNUMBER($H14),ISNUMBER($I14)),IF(AND(M$50&gt;=$H14,M$50&lt;=$I14,WORKDAY.INTL(M$50-1,1,$G$5,$A$24:$A$43)=M$50),1,""),"")</x:f>
      </x:c>
      <x:c r="N54" s="11" t="str">
        <x:f>IF(AND(ISNUMBER(N$50),ISNUMBER($H14),ISNUMBER($I14)),IF(AND(N$50&gt;=$H14,N$50&lt;=$I14,WORKDAY.INTL(N$50-1,1,$G$5,$A$24:$A$43)=N$50),1,""),"")</x:f>
      </x:c>
      <x:c r="O54" s="11" t="str">
        <x:f>IF(AND(ISNUMBER(O$50),ISNUMBER($H14),ISNUMBER($I14)),IF(AND(O$50&gt;=$H14,O$50&lt;=$I14,WORKDAY.INTL(O$50-1,1,$G$5,$A$24:$A$43)=O$50),1,""),"")</x:f>
      </x:c>
      <x:c r="P54" s="11" t="str">
        <x:f>IF(AND(ISNUMBER(P$50),ISNUMBER($H14),ISNUMBER($I14)),IF(AND(P$50&gt;=$H14,P$50&lt;=$I14,WORKDAY.INTL(P$50-1,1,$G$5,$A$24:$A$43)=P$50),1,""),"")</x:f>
      </x:c>
      <x:c r="Q54" s="11" t="str">
        <x:f>IF(AND(ISNUMBER(Q$50),ISNUMBER($H14),ISNUMBER($I14)),IF(AND(Q$50&gt;=$H14,Q$50&lt;=$I14,WORKDAY.INTL(Q$50-1,1,$G$5,$A$24:$A$43)=Q$50),1,""),"")</x:f>
      </x:c>
      <x:c r="R54" s="11" t="str">
        <x:f>IF(AND(ISNUMBER(R$50),ISNUMBER($H14),ISNUMBER($I14)),IF(AND(R$50&gt;=$H14,R$50&lt;=$I14,WORKDAY.INTL(R$50-1,1,$G$5,$A$24:$A$43)=R$50),1,""),"")</x:f>
      </x:c>
      <x:c r="S54" s="11" t="str">
        <x:f>IF(AND(ISNUMBER(S$50),ISNUMBER($H14),ISNUMBER($I14)),IF(AND(S$50&gt;=$H14,S$50&lt;=$I14,WORKDAY.INTL(S$50-1,1,$G$5,$A$24:$A$43)=S$50),1,""),"")</x:f>
      </x:c>
      <x:c r="T54" s="11" t="str">
        <x:f>IF(AND(ISNUMBER(T$50),ISNUMBER($H14),ISNUMBER($I14)),IF(AND(T$50&gt;=$H14,T$50&lt;=$I14,WORKDAY.INTL(T$50-1,1,$G$5,$A$24:$A$43)=T$50),1,""),"")</x:f>
      </x:c>
      <x:c r="U54" s="11" t="str">
        <x:f>IF(AND(ISNUMBER(U$50),ISNUMBER($H14),ISNUMBER($I14)),IF(AND(U$50&gt;=$H14,U$50&lt;=$I14,WORKDAY.INTL(U$50-1,1,$G$5,$A$24:$A$43)=U$50),1,""),"")</x:f>
      </x:c>
      <x:c r="V54" s="11" t="str">
        <x:f>IF(AND(ISNUMBER(V$50),ISNUMBER($H14),ISNUMBER($I14)),IF(AND(V$50&gt;=$H14,V$50&lt;=$I14,WORKDAY.INTL(V$50-1,1,$G$5,$A$24:$A$43)=V$50),1,""),"")</x:f>
      </x:c>
      <x:c r="W54" s="11" t="str">
        <x:f>IF(AND(ISNUMBER(W$50),ISNUMBER($H14),ISNUMBER($I14)),IF(AND(W$50&gt;=$H14,W$50&lt;=$I14,WORKDAY.INTL(W$50-1,1,$G$5,$A$24:$A$43)=W$50),1,""),"")</x:f>
      </x:c>
      <x:c r="X54" s="11" t="str">
        <x:f>IF(AND(ISNUMBER(X$50),ISNUMBER($H14),ISNUMBER($I14)),IF(AND(X$50&gt;=$H14,X$50&lt;=$I14,WORKDAY.INTL(X$50-1,1,$G$5,$A$24:$A$43)=X$50),1,""),"")</x:f>
      </x:c>
      <x:c r="Y54" s="11" t="str">
        <x:f>IF(AND(ISNUMBER(Y$50),ISNUMBER($H14),ISNUMBER($I14)),IF(AND(Y$50&gt;=$H14,Y$50&lt;=$I14,WORKDAY.INTL(Y$50-1,1,$G$5,$A$24:$A$43)=Y$50),1,""),"")</x:f>
      </x:c>
      <x:c r="Z54" s="11" t="str">
        <x:f>IF(AND(ISNUMBER(Z$50),ISNUMBER($H14),ISNUMBER($I14)),IF(AND(Z$50&gt;=$H14,Z$50&lt;=$I14,WORKDAY.INTL(Z$50-1,1,$G$5,$A$24:$A$43)=Z$50),1,""),"")</x:f>
      </x:c>
      <x:c r="AA54" s="11" t="str">
        <x:f>IF(AND(ISNUMBER(AA$50),ISNUMBER($H14),ISNUMBER($I14)),IF(AND(AA$50&gt;=$H14,AA$50&lt;=$I14,WORKDAY.INTL(AA$50-1,1,$G$5,$A$24:$A$43)=AA$50),1,""),"")</x:f>
      </x:c>
      <x:c r="AB54" s="11" t="str">
        <x:f>IF(AND(ISNUMBER(AB$50),ISNUMBER($H14),ISNUMBER($I14)),IF(AND(AB$50&gt;=$H14,AB$50&lt;=$I14,WORKDAY.INTL(AB$50-1,1,$G$5,$A$24:$A$43)=AB$50),1,""),"")</x:f>
      </x:c>
      <x:c r="AC54" s="11" t="str">
        <x:f>IF(AND(ISNUMBER(AC$50),ISNUMBER($H14),ISNUMBER($I14)),IF(AND(AC$50&gt;=$H14,AC$50&lt;=$I14,WORKDAY.INTL(AC$50-1,1,$G$5,$A$24:$A$43)=AC$50),1,""),"")</x:f>
      </x:c>
      <x:c r="AD54" s="11" t="str">
        <x:f>IF(AND(ISNUMBER(AD$50),ISNUMBER($H14),ISNUMBER($I14)),IF(AND(AD$50&gt;=$H14,AD$50&lt;=$I14,WORKDAY.INTL(AD$50-1,1,$G$5,$A$24:$A$43)=AD$50),1,""),"")</x:f>
      </x:c>
    </x:row>
    <x:row r="55" ht="42" customHeight="1">
      <x:c r="A55" s="2" t="str">
        <x:f>A15</x:f>
        <x:v>T5</x:v>
      </x:c>
      <x:c r="B55" s="20" t="str">
        <x:f>B15</x:f>
        <x:v>Comprobar guía y descarga en móvil y escritorio</x:v>
      </x:c>
      <x:c r="C55" s="11" t="str">
        <x:f>IF(AND(ISNUMBER(C$50),ISNUMBER($H15),ISNUMBER($I15)),IF(AND(C$50&gt;=$H15,C$50&lt;=$I15,WORKDAY.INTL(C$50-1,1,$G$5,$A$24:$A$43)=C$50),1,""),"")</x:f>
      </x:c>
      <x:c r="D55" s="11" t="str">
        <x:f>IF(AND(ISNUMBER(D$50),ISNUMBER($H15),ISNUMBER($I15)),IF(AND(D$50&gt;=$H15,D$50&lt;=$I15,WORKDAY.INTL(D$50-1,1,$G$5,$A$24:$A$43)=D$50),1,""),"")</x:f>
      </x:c>
      <x:c r="E55" s="11" t="str">
        <x:f>IF(AND(ISNUMBER(E$50),ISNUMBER($H15),ISNUMBER($I15)),IF(AND(E$50&gt;=$H15,E$50&lt;=$I15,WORKDAY.INTL(E$50-1,1,$G$5,$A$24:$A$43)=E$50),1,""),"")</x:f>
      </x:c>
      <x:c r="F55" s="11" t="str">
        <x:f>IF(AND(ISNUMBER(F$50),ISNUMBER($H15),ISNUMBER($I15)),IF(AND(F$50&gt;=$H15,F$50&lt;=$I15,WORKDAY.INTL(F$50-1,1,$G$5,$A$24:$A$43)=F$50),1,""),"")</x:f>
      </x:c>
      <x:c r="G55" s="11" t="str">
        <x:f>IF(AND(ISNUMBER(G$50),ISNUMBER($H15),ISNUMBER($I15)),IF(AND(G$50&gt;=$H15,G$50&lt;=$I15,WORKDAY.INTL(G$50-1,1,$G$5,$A$24:$A$43)=G$50),1,""),"")</x:f>
      </x:c>
      <x:c r="H55" s="11" t="str">
        <x:f>IF(AND(ISNUMBER(H$50),ISNUMBER($H15),ISNUMBER($I15)),IF(AND(H$50&gt;=$H15,H$50&lt;=$I15,WORKDAY.INTL(H$50-1,1,$G$5,$A$24:$A$43)=H$50),1,""),"")</x:f>
      </x:c>
      <x:c r="I55" s="11" t="str">
        <x:f>IF(AND(ISNUMBER(I$50),ISNUMBER($H15),ISNUMBER($I15)),IF(AND(I$50&gt;=$H15,I$50&lt;=$I15,WORKDAY.INTL(I$50-1,1,$G$5,$A$24:$A$43)=I$50),1,""),"")</x:f>
      </x:c>
      <x:c r="J55" s="11" t="str">
        <x:f>IF(AND(ISNUMBER(J$50),ISNUMBER($H15),ISNUMBER($I15)),IF(AND(J$50&gt;=$H15,J$50&lt;=$I15,WORKDAY.INTL(J$50-1,1,$G$5,$A$24:$A$43)=J$50),1,""),"")</x:f>
      </x:c>
      <x:c r="K55" s="11" t="str">
        <x:f>IF(AND(ISNUMBER(K$50),ISNUMBER($H15),ISNUMBER($I15)),IF(AND(K$50&gt;=$H15,K$50&lt;=$I15,WORKDAY.INTL(K$50-1,1,$G$5,$A$24:$A$43)=K$50),1,""),"")</x:f>
      </x:c>
      <x:c r="L55" s="11" t="str">
        <x:f>IF(AND(ISNUMBER(L$50),ISNUMBER($H15),ISNUMBER($I15)),IF(AND(L$50&gt;=$H15,L$50&lt;=$I15,WORKDAY.INTL(L$50-1,1,$G$5,$A$24:$A$43)=L$50),1,""),"")</x:f>
      </x:c>
      <x:c r="M55" s="11" t="str">
        <x:f>IF(AND(ISNUMBER(M$50),ISNUMBER($H15),ISNUMBER($I15)),IF(AND(M$50&gt;=$H15,M$50&lt;=$I15,WORKDAY.INTL(M$50-1,1,$G$5,$A$24:$A$43)=M$50),1,""),"")</x:f>
      </x:c>
      <x:c r="N55" s="11" t="str">
        <x:f>IF(AND(ISNUMBER(N$50),ISNUMBER($H15),ISNUMBER($I15)),IF(AND(N$50&gt;=$H15,N$50&lt;=$I15,WORKDAY.INTL(N$50-1,1,$G$5,$A$24:$A$43)=N$50),1,""),"")</x:f>
      </x:c>
      <x:c r="O55" s="11" t="str">
        <x:f>IF(AND(ISNUMBER(O$50),ISNUMBER($H15),ISNUMBER($I15)),IF(AND(O$50&gt;=$H15,O$50&lt;=$I15,WORKDAY.INTL(O$50-1,1,$G$5,$A$24:$A$43)=O$50),1,""),"")</x:f>
      </x:c>
      <x:c r="P55" s="11" t="str">
        <x:f>IF(AND(ISNUMBER(P$50),ISNUMBER($H15),ISNUMBER($I15)),IF(AND(P$50&gt;=$H15,P$50&lt;=$I15,WORKDAY.INTL(P$50-1,1,$G$5,$A$24:$A$43)=P$50),1,""),"")</x:f>
      </x:c>
      <x:c r="Q55" s="11" t="str">
        <x:f>IF(AND(ISNUMBER(Q$50),ISNUMBER($H15),ISNUMBER($I15)),IF(AND(Q$50&gt;=$H15,Q$50&lt;=$I15,WORKDAY.INTL(Q$50-1,1,$G$5,$A$24:$A$43)=Q$50),1,""),"")</x:f>
      </x:c>
      <x:c r="R55" s="11" t="str">
        <x:f>IF(AND(ISNUMBER(R$50),ISNUMBER($H15),ISNUMBER($I15)),IF(AND(R$50&gt;=$H15,R$50&lt;=$I15,WORKDAY.INTL(R$50-1,1,$G$5,$A$24:$A$43)=R$50),1,""),"")</x:f>
      </x:c>
      <x:c r="S55" s="11" t="str">
        <x:f>IF(AND(ISNUMBER(S$50),ISNUMBER($H15),ISNUMBER($I15)),IF(AND(S$50&gt;=$H15,S$50&lt;=$I15,WORKDAY.INTL(S$50-1,1,$G$5,$A$24:$A$43)=S$50),1,""),"")</x:f>
      </x:c>
      <x:c r="T55" s="11" t="str">
        <x:f>IF(AND(ISNUMBER(T$50),ISNUMBER($H15),ISNUMBER($I15)),IF(AND(T$50&gt;=$H15,T$50&lt;=$I15,WORKDAY.INTL(T$50-1,1,$G$5,$A$24:$A$43)=T$50),1,""),"")</x:f>
      </x:c>
      <x:c r="U55" s="11" t="str">
        <x:f>IF(AND(ISNUMBER(U$50),ISNUMBER($H15),ISNUMBER($I15)),IF(AND(U$50&gt;=$H15,U$50&lt;=$I15,WORKDAY.INTL(U$50-1,1,$G$5,$A$24:$A$43)=U$50),1,""),"")</x:f>
      </x:c>
      <x:c r="V55" s="11" t="str">
        <x:f>IF(AND(ISNUMBER(V$50),ISNUMBER($H15),ISNUMBER($I15)),IF(AND(V$50&gt;=$H15,V$50&lt;=$I15,WORKDAY.INTL(V$50-1,1,$G$5,$A$24:$A$43)=V$50),1,""),"")</x:f>
      </x:c>
      <x:c r="W55" s="11" t="str">
        <x:f>IF(AND(ISNUMBER(W$50),ISNUMBER($H15),ISNUMBER($I15)),IF(AND(W$50&gt;=$H15,W$50&lt;=$I15,WORKDAY.INTL(W$50-1,1,$G$5,$A$24:$A$43)=W$50),1,""),"")</x:f>
      </x:c>
      <x:c r="X55" s="11" t="str">
        <x:f>IF(AND(ISNUMBER(X$50),ISNUMBER($H15),ISNUMBER($I15)),IF(AND(X$50&gt;=$H15,X$50&lt;=$I15,WORKDAY.INTL(X$50-1,1,$G$5,$A$24:$A$43)=X$50),1,""),"")</x:f>
      </x:c>
      <x:c r="Y55" s="11" t="str">
        <x:f>IF(AND(ISNUMBER(Y$50),ISNUMBER($H15),ISNUMBER($I15)),IF(AND(Y$50&gt;=$H15,Y$50&lt;=$I15,WORKDAY.INTL(Y$50-1,1,$G$5,$A$24:$A$43)=Y$50),1,""),"")</x:f>
      </x:c>
      <x:c r="Z55" s="11" t="str">
        <x:f>IF(AND(ISNUMBER(Z$50),ISNUMBER($H15),ISNUMBER($I15)),IF(AND(Z$50&gt;=$H15,Z$50&lt;=$I15,WORKDAY.INTL(Z$50-1,1,$G$5,$A$24:$A$43)=Z$50),1,""),"")</x:f>
      </x:c>
      <x:c r="AA55" s="11" t="str">
        <x:f>IF(AND(ISNUMBER(AA$50),ISNUMBER($H15),ISNUMBER($I15)),IF(AND(AA$50&gt;=$H15,AA$50&lt;=$I15,WORKDAY.INTL(AA$50-1,1,$G$5,$A$24:$A$43)=AA$50),1,""),"")</x:f>
      </x:c>
      <x:c r="AB55" s="11" t="str">
        <x:f>IF(AND(ISNUMBER(AB$50),ISNUMBER($H15),ISNUMBER($I15)),IF(AND(AB$50&gt;=$H15,AB$50&lt;=$I15,WORKDAY.INTL(AB$50-1,1,$G$5,$A$24:$A$43)=AB$50),1,""),"")</x:f>
      </x:c>
      <x:c r="AC55" s="11" t="str">
        <x:f>IF(AND(ISNUMBER(AC$50),ISNUMBER($H15),ISNUMBER($I15)),IF(AND(AC$50&gt;=$H15,AC$50&lt;=$I15,WORKDAY.INTL(AC$50-1,1,$G$5,$A$24:$A$43)=AC$50),1,""),"")</x:f>
      </x:c>
      <x:c r="AD55" s="11" t="str">
        <x:f>IF(AND(ISNUMBER(AD$50),ISNUMBER($H15),ISNUMBER($I15)),IF(AND(AD$50&gt;=$H15,AD$50&lt;=$I15,WORKDAY.INTL(AD$50-1,1,$G$5,$A$24:$A$43)=AD$50),1,""),"")</x:f>
      </x:c>
    </x:row>
  </x:sheetData>
  <x:conditionalFormatting sqref="K11:K15">
    <x:cfRule type="expression" dxfId="0" priority="1">
      <x:formula>$K11&lt;&gt;"Listo para calcular"</x:formula>
    </x:cfRule>
  </x:conditionalFormatting>
  <x:conditionalFormatting sqref="C51:AD55">
    <x:cfRule type="expression" dxfId="1" priority="2">
      <x:formula>C51=1</x:formula>
    </x:cfRule>
  </x:conditionalFormatting>
  <x:dataValidations count="5">
    <x:dataValidation type="list" sqref="G5">
      <x:formula1>"1,2,3,4,5,6,7,11,12,13,14,15,16,17"</x:formula1>
    </x:dataValidation>
    <x:dataValidation type="list" sqref="I5">
      <x:formula1>"Sí,No"</x:formula1>
    </x:dataValidation>
    <x:dataValidation type="decimal" operator="between" sqref="C5">
      <x:formula1>0.01</x:formula1>
      <x:formula2>24</x:formula2>
    </x:dataValidation>
    <x:dataValidation type="decimal" operator="greaterThan" sqref="C11:C15">
      <x:formula1>0</x:formula1>
    </x:dataValidation>
    <x:dataValidation type="list" sqref="J11:J15">
      <x:formula1>"Por planificar,Pendiente,En curso,Terminada,Bloqueada"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63" hidden="0" customWidth="1"/>
    <x:col min="3" max="3" width="12" hidden="0" customWidth="1"/>
    <x:col min="4" max="4" width="3" hidden="0" customWidth="1"/>
    <x:col min="5" max="5" width="125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Historial de IA en Uso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Fechas de publicación, no horas trabajadas. Guías = nueva selección; total anterior sin dato.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0" customHeight="1">
      <x:c r="A6" s="21" t="str">
        <x:v>Fecha</x:v>
      </x:c>
      <x:c r="B6" s="21" t="str">
        <x:v>Hecho documentado</x:v>
      </x:c>
      <x:c r="C6" s="21" t="str">
        <x:v>Guías</x:v>
      </x:c>
      <x:c r="D6" s="2"/>
      <x:c r="E6" s="2" t="str">
        <x:v>Fuente pública</x:v>
      </x:c>
      <x:c r="F6" s="2"/>
    </x:row>
    <x:row r="7" ht="56" customHeight="1">
      <x:c r="A7" s="7" t="d">
        <x:v>2026-09-19T12:00:00.000Z</x:v>
      </x:c>
      <x:c r="B7" s="20" t="str">
        <x:v>Publicación original de las dos guías de criterio</x:v>
      </x:c>
      <x:c r="C7" s="2"/>
      <x:c r="D7" s="2"/>
      <x:c r="E7" s="2" t="str">
        <x:v>2026-09-19: registro editorial de IA en Uso. Página: https://iaenuso.com/guias/revision-humana/</x:v>
      </x:c>
      <x:c r="F7" s="2"/>
    </x:row>
    <x:row r="8" ht="56" customHeight="1">
      <x:c r="A8" s="7" t="d">
        <x:v>2026-11-02T12:00:00.000Z</x:v>
      </x:c>
      <x:c r="B8" s="20" t="str">
        <x:v>Nueva línea publicada: seis guías nuevas y dos conservadas</x:v>
      </x:c>
      <x:c r="C8" s="2" t="n">
        <x:v>8</x:v>
      </x:c>
      <x:c r="D8" s="2"/>
      <x:c r="E8" s="2" t="str">
        <x:v>2026-11-02: registro editorial de IA en Uso. Página: https://iaenuso.com/guias/planificar-proyecto-chatgpt/</x:v>
      </x:c>
      <x:c r="F8" s="2"/>
    </x:row>
    <x:row r="9" ht="56" customHeight="1">
      <x:c r="A9" s="7" t="d">
        <x:v>2026-11-02T12:00:00.000Z</x:v>
      </x:c>
      <x:c r="B9" s="20" t="str">
        <x:v>Proyectos de Claude se incorpora a la biblioteca</x:v>
      </x:c>
      <x:c r="C9" s="2" t="n">
        <x:v>9</x:v>
      </x:c>
      <x:c r="D9" s="2"/>
      <x:c r="E9" s="2" t="str">
        <x:v>2026-11-02: registro editorial de IA en Uso. Página: https://iaenuso.com/guias/proyectos-claude-contexto-instrucciones/</x:v>
      </x:c>
      <x:c r="F9" s="2"/>
    </x:row>
    <x:row r="10">
      <x:c r="A10" s="2"/>
      <x:c r="B10" s="2"/>
      <x:c r="C10" s="2"/>
      <x:c r="D10" s="2"/>
      <x:c r="E10" s="2"/>
      <x:c r="F10" s="2"/>
    </x:row>
    <x:row r="11">
      <x:c r="A11" s="2" t="str">
        <x:v>El 02/11 hay dos hitos sucesivos; no se conoce aquí su duración ni la dedicación de una persona.</x:v>
      </x:c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</x:sheetData>
  <x:pageMargins left="0.7" right="0.7" top="0.75" bottom="0.75" header="0.3" footer="0.3"/>
</x:worksheet>
</file>